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OM\1 - Synchro\03 - Aktuelle Dateien für Downloads und Seminare\"/>
    </mc:Choice>
  </mc:AlternateContent>
  <xr:revisionPtr revIDLastSave="0" documentId="8_{2420B68E-2E41-41AA-8820-47D395CB6EEA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Sachkosten-Analyse" sheetId="5" r:id="rId1"/>
  </sheets>
  <definedNames>
    <definedName name="_xlnm.Print_Area" localSheetId="0">'Sachkosten-Analyse'!$B$2:$I$63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5" l="1"/>
  <c r="H29" i="5"/>
  <c r="C57" i="5"/>
  <c r="H23" i="5"/>
  <c r="C59" i="5"/>
  <c r="C55" i="5"/>
  <c r="D55" i="5" s="1"/>
  <c r="F22" i="5"/>
  <c r="H46" i="5" s="1"/>
  <c r="H47" i="5" s="1"/>
  <c r="F18" i="5"/>
  <c r="C15" i="5"/>
  <c r="D11" i="5" s="1"/>
  <c r="D57" i="5" l="1"/>
  <c r="D31" i="5"/>
  <c r="E18" i="5"/>
  <c r="H42" i="5"/>
  <c r="E22" i="5"/>
  <c r="H43" i="5" s="1"/>
  <c r="D40" i="5"/>
  <c r="D35" i="5"/>
  <c r="D59" i="5"/>
  <c r="D42" i="5"/>
  <c r="D22" i="5"/>
  <c r="D45" i="5"/>
  <c r="D26" i="5"/>
  <c r="D50" i="5"/>
  <c r="H36" i="5" s="1"/>
  <c r="C61" i="5"/>
  <c r="D61" i="5" s="1"/>
  <c r="D12" i="5"/>
  <c r="D37" i="5"/>
  <c r="D29" i="5"/>
  <c r="D10" i="5"/>
  <c r="D9" i="5"/>
  <c r="D13" i="5"/>
  <c r="D48" i="5"/>
  <c r="D30" i="5"/>
  <c r="D33" i="5"/>
  <c r="D43" i="5"/>
  <c r="D23" i="5"/>
  <c r="D34" i="5"/>
  <c r="D41" i="5"/>
  <c r="D14" i="5"/>
  <c r="D15" i="5"/>
  <c r="D36" i="5"/>
  <c r="D47" i="5"/>
  <c r="D38" i="5"/>
  <c r="D32" i="5"/>
  <c r="D53" i="5"/>
  <c r="D19" i="5"/>
  <c r="D18" i="5"/>
  <c r="D8" i="5"/>
  <c r="D44" i="5"/>
  <c r="D25" i="5"/>
  <c r="D27" i="5"/>
  <c r="D39" i="5"/>
  <c r="D46" i="5"/>
  <c r="D28" i="5"/>
  <c r="H30" i="5" l="1"/>
  <c r="H24" i="5"/>
</calcChain>
</file>

<file path=xl/sharedStrings.xml><?xml version="1.0" encoding="utf-8"?>
<sst xmlns="http://schemas.openxmlformats.org/spreadsheetml/2006/main" count="54" uniqueCount="54">
  <si>
    <t>SGB XI</t>
  </si>
  <si>
    <t>SGB V</t>
  </si>
  <si>
    <t>Investionskostenförderung</t>
  </si>
  <si>
    <t>Zuweisungen + Zuschüsse</t>
  </si>
  <si>
    <t>Summe Erträge</t>
  </si>
  <si>
    <t>Löhne und Gehälter</t>
  </si>
  <si>
    <t>Sozialabgaben, Altersversorgung</t>
  </si>
  <si>
    <t>Wasser/Energie/Brennstoffe</t>
  </si>
  <si>
    <t>KFZ-Versicherung,Steuern</t>
  </si>
  <si>
    <t>KFZ-Instandhaltung</t>
  </si>
  <si>
    <t>Altenpflegeumlage</t>
  </si>
  <si>
    <t>Miete, Pacht, Leasing</t>
  </si>
  <si>
    <t>Instandhaltung/Instandsetzung</t>
  </si>
  <si>
    <t>Gesamt pro Jahr</t>
  </si>
  <si>
    <t>Personalkosten</t>
  </si>
  <si>
    <t>Sachkosten</t>
  </si>
  <si>
    <t>laufende KFZ-Betriebskosten</t>
  </si>
  <si>
    <t>KFZ-Leasing oder Abschreibung Fuhrpark</t>
  </si>
  <si>
    <t>Privatzahler + sonstige</t>
  </si>
  <si>
    <t>Fremdleistungen Dritter</t>
  </si>
  <si>
    <t>Verwaltungsgemeinkosten</t>
  </si>
  <si>
    <t>außerordentliche Aufwendungen</t>
  </si>
  <si>
    <t>Wirtschafts-u. Verwaltungsbedarf</t>
  </si>
  <si>
    <t>Büromaterial</t>
  </si>
  <si>
    <t>Porto</t>
  </si>
  <si>
    <t>Werbekosten</t>
  </si>
  <si>
    <t>EDV-Kosten</t>
  </si>
  <si>
    <t>Summe der Kosten</t>
  </si>
  <si>
    <t>Gesamtes Betriebsergebnis</t>
  </si>
  <si>
    <t>inkl. dem außerordentlichen Ergebnis</t>
  </si>
  <si>
    <t>Außerordentloche Erträge</t>
  </si>
  <si>
    <t>Erträge</t>
  </si>
  <si>
    <t>mit</t>
  </si>
  <si>
    <t>außerordentliches Ergebnis</t>
  </si>
  <si>
    <t>= Sachkosten-Anteil</t>
  </si>
  <si>
    <t>ordentliches Ergebnis</t>
  </si>
  <si>
    <t>Kennzahlen zu den Sachkosten</t>
  </si>
  <si>
    <t>sonstige Aufwendungen bzw. Sachkosten</t>
  </si>
  <si>
    <t>Abschreibungen Betriebs- und Geschäftsausstattung</t>
  </si>
  <si>
    <t>nachfolgend bitte die Kosten "der Autos" eintragen, sonst bitte nichts:</t>
  </si>
  <si>
    <t>SGB XII</t>
  </si>
  <si>
    <t>Miete oder Abschreibung auf Gebäude</t>
  </si>
  <si>
    <t>Fremdleistungen Dritter oder Verwaltungsgemeinkosten:</t>
  </si>
  <si>
    <t>pro Jahr</t>
  </si>
  <si>
    <t>Jahr:</t>
  </si>
  <si>
    <t>pro Monat</t>
  </si>
  <si>
    <t>Muster-Pflegedienst ZUHAUSE</t>
  </si>
  <si>
    <r>
      <rPr>
        <b/>
        <sz val="11"/>
        <color theme="1"/>
        <rFont val="Aptos Narrow"/>
        <family val="2"/>
      </rPr>
      <t>Raumkosten</t>
    </r>
    <r>
      <rPr>
        <sz val="11"/>
        <color theme="1"/>
        <rFont val="Aptos Narrow"/>
        <family val="2"/>
      </rPr>
      <t xml:space="preserve"> komplett</t>
    </r>
  </si>
  <si>
    <r>
      <t xml:space="preserve">Anteil der </t>
    </r>
    <r>
      <rPr>
        <b/>
        <sz val="11"/>
        <color theme="1"/>
        <rFont val="Aptos Narrow"/>
        <family val="2"/>
      </rPr>
      <t>Kosten für die Fahrzeuge insgesamt</t>
    </r>
    <r>
      <rPr>
        <sz val="11"/>
        <color theme="1"/>
        <rFont val="Aptos Narrow"/>
        <family val="2"/>
      </rPr>
      <t>:</t>
    </r>
  </si>
  <si>
    <t>Sachkosten pro Kunde:</t>
  </si>
  <si>
    <t>weitere Position zu den Kosten der Fahrzeuge</t>
  </si>
  <si>
    <t>Hinweis: In allen gelb hinterlegten Feldern können Sie Ihre Daten eintragen.
Bei den Kosten geben Sie Ihre Zahlen bitte immer mit einem Minuszeichen (-) voran ein.</t>
  </si>
  <si>
    <r>
      <rPr>
        <b/>
        <sz val="11"/>
        <color theme="1"/>
        <rFont val="Aptos Narrow"/>
        <family val="2"/>
      </rPr>
      <t xml:space="preserve">Anteil der Sachkosten 
</t>
    </r>
    <r>
      <rPr>
        <sz val="9"/>
        <color theme="1"/>
        <rFont val="Aptos Narrow"/>
        <family val="2"/>
      </rPr>
      <t>(ohne Fremdleistungen Dritter, Verwaltungsgemeinkosten und ohne außerordentliche Aufwendungen):</t>
    </r>
  </si>
  <si>
    <t>aktuell versorgten Kunden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</si>
</sst>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_ ;[Red]\-#,##0.00\ "/>
    <numFmt numFmtId="165" formatCode="&quot;= &quot;0.0%"/>
    <numFmt numFmtId="166" formatCode="#,##0\ &quot;€&quot;"/>
    <numFmt numFmtId="167" formatCode="#,##0\ &quot;€&quot;;[Red]\-\ #,##0\ &quot;€&quot;"/>
    <numFmt numFmtId="168" formatCode="&quot;= &quot;0%"/>
    <numFmt numFmtId="169" formatCode="&quot;= &quot;0.0%\ &quot;der Gesamtkosten&quot;"/>
    <numFmt numFmtId="170" formatCode="&quot;= &quot;#,##0\ &quot;€&quot;;[Red]\-\ #,##0\ &quot;€&quot;"/>
    <numFmt numFmtId="171" formatCode="\+\ #,##0\ &quot;€&quot;;[Red]\-\ #,##0\ &quot;€&quot;"/>
    <numFmt numFmtId="172" formatCode="&quot;= &quot;\+\ 0.0%;[Red]\-\ 0.0%"/>
    <numFmt numFmtId="173" formatCode="\+\ 0.0%;[Red]\-\ 0.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Aptos Narrow"/>
      <family val="2"/>
    </font>
    <font>
      <sz val="11"/>
      <color theme="1"/>
      <name val="Aptos Narrow"/>
      <family val="2"/>
    </font>
    <font>
      <sz val="8"/>
      <color theme="1"/>
      <name val="Aptos Narrow"/>
      <family val="2"/>
    </font>
    <font>
      <sz val="10"/>
      <color theme="1"/>
      <name val="Aptos Narrow"/>
      <family val="2"/>
    </font>
    <font>
      <b/>
      <sz val="10"/>
      <color indexed="10"/>
      <name val="Aptos Narrow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0"/>
      <color rgb="FF006666"/>
      <name val="Aptos Narrow"/>
      <family val="2"/>
    </font>
    <font>
      <b/>
      <sz val="10"/>
      <color rgb="FF006666"/>
      <name val="Aptos Narrow"/>
      <family val="2"/>
    </font>
    <font>
      <b/>
      <sz val="12"/>
      <name val="Aptos Narrow"/>
      <family val="2"/>
    </font>
    <font>
      <sz val="10"/>
      <color indexed="10"/>
      <name val="Aptos Narrow"/>
      <family val="2"/>
    </font>
    <font>
      <b/>
      <sz val="11"/>
      <color theme="1"/>
      <name val="Aptos Narrow"/>
      <family val="2"/>
    </font>
    <font>
      <b/>
      <sz val="11"/>
      <color rgb="FFFF0000"/>
      <name val="Aptos Narrow"/>
      <family val="2"/>
    </font>
    <font>
      <sz val="7"/>
      <name val="Aptos Narrow"/>
      <family val="2"/>
    </font>
    <font>
      <sz val="6"/>
      <color rgb="FF006666"/>
      <name val="Aptos Narrow"/>
      <family val="2"/>
    </font>
    <font>
      <b/>
      <sz val="6"/>
      <color indexed="10"/>
      <name val="Aptos Narrow"/>
      <family val="2"/>
    </font>
    <font>
      <b/>
      <sz val="10"/>
      <color theme="6" tint="-0.499984740745262"/>
      <name val="Aptos Narrow"/>
      <family val="2"/>
    </font>
    <font>
      <b/>
      <sz val="10"/>
      <color theme="1"/>
      <name val="Aptos Narrow"/>
      <family val="2"/>
    </font>
    <font>
      <b/>
      <sz val="12"/>
      <color theme="1"/>
      <name val="Aptos Narrow"/>
      <family val="2"/>
    </font>
    <font>
      <sz val="9"/>
      <color theme="1"/>
      <name val="Aptos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</borders>
  <cellStyleXfs count="2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6" applyNumberFormat="0" applyAlignment="0" applyProtection="0"/>
    <xf numFmtId="0" fontId="4" fillId="8" borderId="17" applyNumberFormat="0" applyAlignment="0" applyProtection="0"/>
    <xf numFmtId="0" fontId="5" fillId="9" borderId="17" applyNumberFormat="0" applyAlignment="0" applyProtection="0"/>
    <xf numFmtId="0" fontId="6" fillId="0" borderId="18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19" applyNumberFormat="0" applyFont="0" applyAlignment="0" applyProtection="0"/>
    <xf numFmtId="9" fontId="1" fillId="0" borderId="0" applyFont="0" applyFill="0" applyBorder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20" applyNumberFormat="0" applyFill="0" applyAlignment="0" applyProtection="0"/>
    <xf numFmtId="0" fontId="13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23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24" applyNumberFormat="0" applyAlignment="0" applyProtection="0"/>
  </cellStyleXfs>
  <cellXfs count="105">
    <xf numFmtId="0" fontId="0" fillId="0" borderId="0" xfId="0"/>
    <xf numFmtId="0" fontId="19" fillId="15" borderId="0" xfId="0" applyFont="1" applyFill="1" applyAlignment="1">
      <alignment vertical="center"/>
    </xf>
    <xf numFmtId="166" fontId="18" fillId="15" borderId="0" xfId="0" applyNumberFormat="1" applyFont="1" applyFill="1" applyAlignment="1">
      <alignment vertical="center"/>
    </xf>
    <xf numFmtId="0" fontId="18" fillId="15" borderId="0" xfId="0" applyFont="1" applyFill="1" applyAlignment="1">
      <alignment vertical="center"/>
    </xf>
    <xf numFmtId="166" fontId="18" fillId="15" borderId="6" xfId="0" applyNumberFormat="1" applyFont="1" applyFill="1" applyBorder="1" applyAlignment="1">
      <alignment vertical="center"/>
    </xf>
    <xf numFmtId="0" fontId="18" fillId="16" borderId="7" xfId="0" applyFont="1" applyFill="1" applyBorder="1" applyAlignment="1" applyProtection="1">
      <alignment vertical="center"/>
      <protection locked="0"/>
    </xf>
    <xf numFmtId="0" fontId="21" fillId="15" borderId="0" xfId="0" applyFont="1" applyFill="1" applyAlignment="1">
      <alignment vertical="center"/>
    </xf>
    <xf numFmtId="166" fontId="21" fillId="15" borderId="0" xfId="0" applyNumberFormat="1" applyFont="1" applyFill="1" applyAlignment="1">
      <alignment vertical="center"/>
    </xf>
    <xf numFmtId="0" fontId="22" fillId="15" borderId="1" xfId="0" applyFont="1" applyFill="1" applyBorder="1" applyAlignment="1">
      <alignment horizontal="left" vertical="center"/>
    </xf>
    <xf numFmtId="0" fontId="23" fillId="15" borderId="1" xfId="0" applyFont="1" applyFill="1" applyBorder="1" applyAlignment="1">
      <alignment vertical="center"/>
    </xf>
    <xf numFmtId="166" fontId="23" fillId="15" borderId="2" xfId="0" applyNumberFormat="1" applyFont="1" applyFill="1" applyBorder="1" applyAlignment="1">
      <alignment vertical="center"/>
    </xf>
    <xf numFmtId="0" fontId="23" fillId="15" borderId="3" xfId="0" applyFont="1" applyFill="1" applyBorder="1" applyAlignment="1">
      <alignment vertical="center"/>
    </xf>
    <xf numFmtId="0" fontId="24" fillId="15" borderId="1" xfId="0" applyFont="1" applyFill="1" applyBorder="1" applyAlignment="1">
      <alignment vertical="center"/>
    </xf>
    <xf numFmtId="167" fontId="25" fillId="16" borderId="2" xfId="0" applyNumberFormat="1" applyFont="1" applyFill="1" applyBorder="1" applyAlignment="1" applyProtection="1">
      <alignment vertical="center"/>
      <protection locked="0"/>
    </xf>
    <xf numFmtId="165" fontId="25" fillId="15" borderId="3" xfId="15" applyNumberFormat="1" applyFont="1" applyFill="1" applyBorder="1" applyAlignment="1">
      <alignment vertical="center"/>
    </xf>
    <xf numFmtId="167" fontId="26" fillId="15" borderId="2" xfId="0" applyNumberFormat="1" applyFont="1" applyFill="1" applyBorder="1" applyAlignment="1">
      <alignment vertical="center"/>
    </xf>
    <xf numFmtId="168" fontId="25" fillId="15" borderId="3" xfId="15" applyNumberFormat="1" applyFont="1" applyFill="1" applyBorder="1" applyAlignment="1">
      <alignment vertical="center"/>
    </xf>
    <xf numFmtId="0" fontId="24" fillId="15" borderId="8" xfId="0" applyFont="1" applyFill="1" applyBorder="1" applyAlignment="1">
      <alignment vertical="center"/>
    </xf>
    <xf numFmtId="167" fontId="25" fillId="15" borderId="8" xfId="0" applyNumberFormat="1" applyFont="1" applyFill="1" applyBorder="1" applyAlignment="1">
      <alignment vertical="center"/>
    </xf>
    <xf numFmtId="0" fontId="27" fillId="15" borderId="1" xfId="0" applyFont="1" applyFill="1" applyBorder="1" applyAlignment="1">
      <alignment vertical="center"/>
    </xf>
    <xf numFmtId="167" fontId="25" fillId="15" borderId="2" xfId="0" applyNumberFormat="1" applyFont="1" applyFill="1" applyBorder="1" applyAlignment="1">
      <alignment vertical="center"/>
    </xf>
    <xf numFmtId="0" fontId="24" fillId="15" borderId="3" xfId="0" applyFont="1" applyFill="1" applyBorder="1" applyAlignment="1">
      <alignment vertical="center"/>
    </xf>
    <xf numFmtId="0" fontId="24" fillId="16" borderId="1" xfId="0" applyFont="1" applyFill="1" applyBorder="1" applyAlignment="1" applyProtection="1">
      <alignment vertical="center"/>
      <protection locked="0"/>
    </xf>
    <xf numFmtId="165" fontId="28" fillId="15" borderId="3" xfId="15" applyNumberFormat="1" applyFont="1" applyFill="1" applyBorder="1" applyAlignment="1">
      <alignment vertical="center"/>
    </xf>
    <xf numFmtId="0" fontId="21" fillId="15" borderId="0" xfId="0" applyFont="1" applyFill="1" applyAlignment="1">
      <alignment horizontal="right" vertical="center"/>
    </xf>
    <xf numFmtId="165" fontId="22" fillId="15" borderId="3" xfId="15" applyNumberFormat="1" applyFont="1" applyFill="1" applyBorder="1" applyAlignment="1" applyProtection="1">
      <alignment vertical="center"/>
      <protection locked="0"/>
    </xf>
    <xf numFmtId="165" fontId="28" fillId="15" borderId="3" xfId="15" applyNumberFormat="1" applyFont="1" applyFill="1" applyBorder="1" applyAlignment="1" applyProtection="1">
      <alignment vertical="center"/>
    </xf>
    <xf numFmtId="165" fontId="28" fillId="15" borderId="3" xfId="15" applyNumberFormat="1" applyFont="1" applyFill="1" applyBorder="1" applyAlignment="1" applyProtection="1">
      <alignment vertical="center"/>
      <protection locked="0"/>
    </xf>
    <xf numFmtId="165" fontId="28" fillId="15" borderId="8" xfId="15" applyNumberFormat="1" applyFont="1" applyFill="1" applyBorder="1" applyAlignment="1" applyProtection="1">
      <alignment vertical="center"/>
    </xf>
    <xf numFmtId="171" fontId="26" fillId="15" borderId="2" xfId="0" applyNumberFormat="1" applyFont="1" applyFill="1" applyBorder="1" applyAlignment="1">
      <alignment vertical="center"/>
    </xf>
    <xf numFmtId="172" fontId="34" fillId="15" borderId="3" xfId="15" applyNumberFormat="1" applyFont="1" applyFill="1" applyBorder="1" applyAlignment="1" applyProtection="1">
      <alignment vertical="center"/>
    </xf>
    <xf numFmtId="0" fontId="23" fillId="15" borderId="9" xfId="0" applyFont="1" applyFill="1" applyBorder="1" applyAlignment="1">
      <alignment vertical="center"/>
    </xf>
    <xf numFmtId="0" fontId="24" fillId="15" borderId="10" xfId="0" applyFont="1" applyFill="1" applyBorder="1" applyAlignment="1">
      <alignment vertical="center"/>
    </xf>
    <xf numFmtId="166" fontId="19" fillId="15" borderId="0" xfId="0" applyNumberFormat="1" applyFont="1" applyFill="1" applyAlignment="1">
      <alignment vertical="center"/>
    </xf>
    <xf numFmtId="0" fontId="36" fillId="15" borderId="0" xfId="0" applyFont="1" applyFill="1" applyAlignment="1">
      <alignment vertical="center"/>
    </xf>
    <xf numFmtId="173" fontId="34" fillId="15" borderId="3" xfId="15" applyNumberFormat="1" applyFont="1" applyFill="1" applyBorder="1" applyAlignment="1" applyProtection="1">
      <alignment vertical="center"/>
    </xf>
    <xf numFmtId="169" fontId="30" fillId="15" borderId="0" xfId="15" applyNumberFormat="1" applyFont="1" applyFill="1" applyBorder="1" applyAlignment="1" applyProtection="1">
      <alignment horizontal="left" vertical="center"/>
      <protection locked="0"/>
    </xf>
    <xf numFmtId="0" fontId="31" fillId="15" borderId="9" xfId="0" applyFont="1" applyFill="1" applyBorder="1"/>
    <xf numFmtId="167" fontId="32" fillId="15" borderId="4" xfId="0" applyNumberFormat="1" applyFont="1" applyFill="1" applyBorder="1"/>
    <xf numFmtId="165" fontId="33" fillId="15" borderId="13" xfId="15" applyNumberFormat="1" applyFont="1" applyFill="1" applyBorder="1" applyAlignment="1" applyProtection="1"/>
    <xf numFmtId="167" fontId="25" fillId="15" borderId="5" xfId="0" applyNumberFormat="1" applyFont="1" applyFill="1" applyBorder="1" applyAlignment="1">
      <alignment vertical="center"/>
    </xf>
    <xf numFmtId="165" fontId="28" fillId="15" borderId="14" xfId="15" applyNumberFormat="1" applyFont="1" applyFill="1" applyBorder="1" applyAlignment="1" applyProtection="1">
      <alignment vertical="center"/>
    </xf>
    <xf numFmtId="0" fontId="24" fillId="16" borderId="26" xfId="0" applyFont="1" applyFill="1" applyBorder="1" applyAlignment="1" applyProtection="1">
      <alignment vertical="center"/>
      <protection locked="0"/>
    </xf>
    <xf numFmtId="167" fontId="25" fillId="16" borderId="27" xfId="0" applyNumberFormat="1" applyFont="1" applyFill="1" applyBorder="1" applyAlignment="1" applyProtection="1">
      <alignment vertical="center"/>
      <protection locked="0"/>
    </xf>
    <xf numFmtId="165" fontId="22" fillId="15" borderId="28" xfId="15" applyNumberFormat="1" applyFont="1" applyFill="1" applyBorder="1" applyAlignment="1" applyProtection="1">
      <alignment vertical="center"/>
      <protection locked="0"/>
    </xf>
    <xf numFmtId="0" fontId="24" fillId="16" borderId="29" xfId="0" applyFont="1" applyFill="1" applyBorder="1" applyAlignment="1" applyProtection="1">
      <alignment vertical="center"/>
      <protection locked="0"/>
    </xf>
    <xf numFmtId="165" fontId="22" fillId="15" borderId="30" xfId="15" applyNumberFormat="1" applyFont="1" applyFill="1" applyBorder="1" applyAlignment="1" applyProtection="1">
      <alignment vertical="center"/>
      <protection locked="0"/>
    </xf>
    <xf numFmtId="0" fontId="24" fillId="16" borderId="31" xfId="0" applyFont="1" applyFill="1" applyBorder="1" applyAlignment="1" applyProtection="1">
      <alignment vertical="center"/>
      <protection locked="0"/>
    </xf>
    <xf numFmtId="167" fontId="25" fillId="16" borderId="32" xfId="0" applyNumberFormat="1" applyFont="1" applyFill="1" applyBorder="1" applyAlignment="1" applyProtection="1">
      <alignment vertical="center"/>
      <protection locked="0"/>
    </xf>
    <xf numFmtId="165" fontId="22" fillId="15" borderId="33" xfId="15" applyNumberFormat="1" applyFont="1" applyFill="1" applyBorder="1" applyAlignment="1" applyProtection="1">
      <alignment vertical="center"/>
      <protection locked="0"/>
    </xf>
    <xf numFmtId="0" fontId="31" fillId="15" borderId="25" xfId="0" applyFont="1" applyFill="1" applyBorder="1"/>
    <xf numFmtId="167" fontId="32" fillId="15" borderId="34" xfId="0" applyNumberFormat="1" applyFont="1" applyFill="1" applyBorder="1"/>
    <xf numFmtId="165" fontId="33" fillId="15" borderId="35" xfId="15" applyNumberFormat="1" applyFont="1" applyFill="1" applyBorder="1" applyAlignment="1" applyProtection="1"/>
    <xf numFmtId="0" fontId="27" fillId="16" borderId="9" xfId="0" applyFont="1" applyFill="1" applyBorder="1" applyAlignment="1">
      <alignment vertical="center"/>
    </xf>
    <xf numFmtId="167" fontId="25" fillId="16" borderId="4" xfId="0" applyNumberFormat="1" applyFont="1" applyFill="1" applyBorder="1" applyAlignment="1">
      <alignment vertical="center"/>
    </xf>
    <xf numFmtId="164" fontId="24" fillId="15" borderId="13" xfId="0" applyNumberFormat="1" applyFont="1" applyFill="1" applyBorder="1" applyAlignment="1" applyProtection="1">
      <alignment vertical="center"/>
      <protection locked="0"/>
    </xf>
    <xf numFmtId="165" fontId="22" fillId="15" borderId="14" xfId="15" applyNumberFormat="1" applyFont="1" applyFill="1" applyBorder="1" applyAlignment="1" applyProtection="1">
      <alignment vertical="center"/>
    </xf>
    <xf numFmtId="0" fontId="19" fillId="15" borderId="36" xfId="0" applyFont="1" applyFill="1" applyBorder="1" applyAlignment="1">
      <alignment vertical="center"/>
    </xf>
    <xf numFmtId="0" fontId="19" fillId="15" borderId="37" xfId="0" applyFont="1" applyFill="1" applyBorder="1" applyAlignment="1">
      <alignment vertical="center"/>
    </xf>
    <xf numFmtId="0" fontId="19" fillId="15" borderId="39" xfId="0" applyFont="1" applyFill="1" applyBorder="1" applyAlignment="1">
      <alignment vertical="center"/>
    </xf>
    <xf numFmtId="0" fontId="29" fillId="15" borderId="36" xfId="0" applyFont="1" applyFill="1" applyBorder="1" applyAlignment="1">
      <alignment vertical="center"/>
    </xf>
    <xf numFmtId="0" fontId="24" fillId="15" borderId="25" xfId="0" applyFont="1" applyFill="1" applyBorder="1" applyAlignment="1">
      <alignment vertical="center"/>
    </xf>
    <xf numFmtId="167" fontId="25" fillId="15" borderId="34" xfId="0" applyNumberFormat="1" applyFont="1" applyFill="1" applyBorder="1" applyAlignment="1">
      <alignment vertical="center"/>
    </xf>
    <xf numFmtId="165" fontId="28" fillId="15" borderId="35" xfId="15" applyNumberFormat="1" applyFont="1" applyFill="1" applyBorder="1" applyAlignment="1" applyProtection="1">
      <alignment vertical="center"/>
    </xf>
    <xf numFmtId="167" fontId="30" fillId="15" borderId="38" xfId="0" applyNumberFormat="1" applyFont="1" applyFill="1" applyBorder="1" applyAlignment="1">
      <alignment horizontal="left" vertical="center"/>
    </xf>
    <xf numFmtId="167" fontId="30" fillId="15" borderId="38" xfId="0" applyNumberFormat="1" applyFont="1" applyFill="1" applyBorder="1" applyAlignment="1">
      <alignment horizontal="right" vertical="center"/>
    </xf>
    <xf numFmtId="0" fontId="30" fillId="15" borderId="39" xfId="0" applyFont="1" applyFill="1" applyBorder="1" applyAlignment="1">
      <alignment vertical="center"/>
    </xf>
    <xf numFmtId="170" fontId="30" fillId="15" borderId="40" xfId="0" applyNumberFormat="1" applyFont="1" applyFill="1" applyBorder="1" applyAlignment="1">
      <alignment horizontal="right" vertical="center"/>
    </xf>
    <xf numFmtId="0" fontId="30" fillId="15" borderId="41" xfId="0" applyFont="1" applyFill="1" applyBorder="1" applyAlignment="1">
      <alignment vertical="center"/>
    </xf>
    <xf numFmtId="0" fontId="18" fillId="16" borderId="6" xfId="0" applyFont="1" applyFill="1" applyBorder="1" applyAlignment="1" applyProtection="1">
      <alignment vertical="center"/>
      <protection locked="0"/>
    </xf>
    <xf numFmtId="166" fontId="18" fillId="15" borderId="8" xfId="0" applyNumberFormat="1" applyFont="1" applyFill="1" applyBorder="1" applyAlignment="1">
      <alignment horizontal="right" vertical="center"/>
    </xf>
    <xf numFmtId="0" fontId="18" fillId="16" borderId="8" xfId="0" applyFont="1" applyFill="1" applyBorder="1" applyAlignment="1" applyProtection="1">
      <alignment vertical="center"/>
      <protection locked="0"/>
    </xf>
    <xf numFmtId="0" fontId="18" fillId="15" borderId="8" xfId="0" applyFont="1" applyFill="1" applyBorder="1" applyAlignment="1">
      <alignment vertical="center"/>
    </xf>
    <xf numFmtId="0" fontId="19" fillId="15" borderId="8" xfId="0" applyFont="1" applyFill="1" applyBorder="1" applyAlignment="1">
      <alignment vertical="center"/>
    </xf>
    <xf numFmtId="0" fontId="19" fillId="15" borderId="7" xfId="0" applyFont="1" applyFill="1" applyBorder="1" applyAlignment="1">
      <alignment vertical="center"/>
    </xf>
    <xf numFmtId="171" fontId="26" fillId="15" borderId="4" xfId="0" applyNumberFormat="1" applyFont="1" applyFill="1" applyBorder="1" applyAlignment="1">
      <alignment horizontal="right" vertical="center"/>
    </xf>
    <xf numFmtId="171" fontId="26" fillId="15" borderId="5" xfId="0" applyNumberFormat="1" applyFont="1" applyFill="1" applyBorder="1" applyAlignment="1">
      <alignment horizontal="right" vertical="center"/>
    </xf>
    <xf numFmtId="164" fontId="23" fillId="15" borderId="12" xfId="0" applyNumberFormat="1" applyFont="1" applyFill="1" applyBorder="1" applyAlignment="1">
      <alignment horizontal="right" vertical="center"/>
    </xf>
    <xf numFmtId="164" fontId="23" fillId="15" borderId="15" xfId="0" applyNumberFormat="1" applyFont="1" applyFill="1" applyBorder="1" applyAlignment="1">
      <alignment horizontal="right" vertical="center"/>
    </xf>
    <xf numFmtId="166" fontId="22" fillId="15" borderId="6" xfId="0" applyNumberFormat="1" applyFont="1" applyFill="1" applyBorder="1" applyAlignment="1">
      <alignment horizontal="right" vertical="center" wrapText="1"/>
    </xf>
    <xf numFmtId="166" fontId="22" fillId="15" borderId="7" xfId="0" applyNumberFormat="1" applyFont="1" applyFill="1" applyBorder="1" applyAlignment="1">
      <alignment horizontal="right" vertical="center" wrapText="1"/>
    </xf>
    <xf numFmtId="165" fontId="22" fillId="15" borderId="1" xfId="15" applyNumberFormat="1" applyFont="1" applyFill="1" applyBorder="1" applyAlignment="1">
      <alignment horizontal="right" vertical="center"/>
    </xf>
    <xf numFmtId="167" fontId="21" fillId="15" borderId="1" xfId="0" applyNumberFormat="1" applyFont="1" applyFill="1" applyBorder="1" applyAlignment="1">
      <alignment horizontal="right" vertical="center"/>
    </xf>
    <xf numFmtId="0" fontId="21" fillId="15" borderId="1" xfId="0" applyFont="1" applyFill="1" applyBorder="1" applyAlignment="1">
      <alignment horizontal="right" vertical="center"/>
    </xf>
    <xf numFmtId="165" fontId="22" fillId="15" borderId="7" xfId="15" applyNumberFormat="1" applyFont="1" applyFill="1" applyBorder="1" applyAlignment="1">
      <alignment horizontal="right" vertical="center"/>
    </xf>
    <xf numFmtId="165" fontId="22" fillId="15" borderId="12" xfId="15" applyNumberFormat="1" applyFont="1" applyFill="1" applyBorder="1" applyAlignment="1">
      <alignment horizontal="right" vertical="center"/>
    </xf>
    <xf numFmtId="0" fontId="21" fillId="15" borderId="9" xfId="0" applyFont="1" applyFill="1" applyBorder="1" applyAlignment="1">
      <alignment horizontal="right" vertical="center"/>
    </xf>
    <xf numFmtId="167" fontId="25" fillId="16" borderId="42" xfId="0" applyNumberFormat="1" applyFont="1" applyFill="1" applyBorder="1" applyAlignment="1" applyProtection="1">
      <alignment horizontal="right" vertical="center"/>
      <protection locked="0"/>
    </xf>
    <xf numFmtId="167" fontId="25" fillId="16" borderId="44" xfId="0" applyNumberFormat="1" applyFont="1" applyFill="1" applyBorder="1" applyAlignment="1" applyProtection="1">
      <alignment horizontal="right" vertical="center"/>
      <protection locked="0"/>
    </xf>
    <xf numFmtId="165" fontId="22" fillId="15" borderId="43" xfId="15" applyNumberFormat="1" applyFont="1" applyFill="1" applyBorder="1" applyAlignment="1" applyProtection="1">
      <alignment vertical="center"/>
      <protection locked="0"/>
    </xf>
    <xf numFmtId="165" fontId="22" fillId="15" borderId="45" xfId="15" applyNumberFormat="1" applyFont="1" applyFill="1" applyBorder="1" applyAlignment="1" applyProtection="1">
      <alignment vertical="center"/>
      <protection locked="0"/>
    </xf>
    <xf numFmtId="0" fontId="35" fillId="15" borderId="11" xfId="0" quotePrefix="1" applyFont="1" applyFill="1" applyBorder="1" applyAlignment="1">
      <alignment vertical="center"/>
    </xf>
    <xf numFmtId="0" fontId="35" fillId="0" borderId="15" xfId="0" applyFont="1" applyBorder="1" applyAlignment="1">
      <alignment vertical="center"/>
    </xf>
    <xf numFmtId="0" fontId="20" fillId="15" borderId="0" xfId="0" applyFont="1" applyFill="1" applyAlignment="1">
      <alignment horizontal="left" vertical="center" wrapText="1"/>
    </xf>
    <xf numFmtId="0" fontId="20" fillId="15" borderId="0" xfId="0" applyFont="1" applyFill="1" applyAlignment="1">
      <alignment horizontal="left" vertical="center"/>
    </xf>
    <xf numFmtId="169" fontId="30" fillId="15" borderId="40" xfId="15" applyNumberFormat="1" applyFont="1" applyFill="1" applyBorder="1" applyAlignment="1" applyProtection="1">
      <alignment horizontal="left" vertical="center"/>
      <protection locked="0"/>
    </xf>
    <xf numFmtId="169" fontId="30" fillId="15" borderId="41" xfId="15" applyNumberFormat="1" applyFont="1" applyFill="1" applyBorder="1" applyAlignment="1" applyProtection="1">
      <alignment horizontal="left" vertical="center"/>
      <protection locked="0"/>
    </xf>
    <xf numFmtId="0" fontId="19" fillId="15" borderId="36" xfId="0" applyFont="1" applyFill="1" applyBorder="1" applyAlignment="1">
      <alignment horizontal="left" vertical="center" wrapText="1"/>
    </xf>
    <xf numFmtId="0" fontId="19" fillId="15" borderId="37" xfId="0" applyFont="1" applyFill="1" applyBorder="1" applyAlignment="1">
      <alignment horizontal="left" vertical="center" wrapText="1"/>
    </xf>
    <xf numFmtId="0" fontId="19" fillId="15" borderId="38" xfId="0" applyFont="1" applyFill="1" applyBorder="1" applyAlignment="1">
      <alignment horizontal="left" vertical="center" wrapText="1"/>
    </xf>
    <xf numFmtId="0" fontId="19" fillId="15" borderId="39" xfId="0" applyFont="1" applyFill="1" applyBorder="1" applyAlignment="1">
      <alignment horizontal="left" vertical="center" wrapText="1"/>
    </xf>
    <xf numFmtId="0" fontId="29" fillId="15" borderId="36" xfId="0" applyFont="1" applyFill="1" applyBorder="1" applyAlignment="1">
      <alignment horizontal="left" vertical="center" wrapText="1"/>
    </xf>
    <xf numFmtId="0" fontId="29" fillId="15" borderId="37" xfId="0" applyFont="1" applyFill="1" applyBorder="1" applyAlignment="1">
      <alignment horizontal="left" vertical="center" wrapText="1"/>
    </xf>
    <xf numFmtId="0" fontId="29" fillId="15" borderId="38" xfId="0" applyFont="1" applyFill="1" applyBorder="1" applyAlignment="1">
      <alignment horizontal="left" vertical="center" wrapText="1"/>
    </xf>
    <xf numFmtId="0" fontId="29" fillId="15" borderId="39" xfId="0" applyFont="1" applyFill="1" applyBorder="1" applyAlignment="1">
      <alignment horizontal="left" vertical="center" wrapText="1"/>
    </xf>
  </cellXfs>
  <cellStyles count="25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Prozent" xfId="15" builtinId="5"/>
    <cellStyle name="Schlecht" xfId="16" builtinId="27" customBuiltin="1"/>
    <cellStyle name="Standard" xfId="0" builtinId="0"/>
    <cellStyle name="Überschrift" xfId="17" builtinId="15" customBuiltin="1"/>
    <cellStyle name="Überschrift 1" xfId="18" builtinId="16" customBuiltin="1"/>
    <cellStyle name="Überschrift 2" xfId="19" builtinId="17" customBuiltin="1"/>
    <cellStyle name="Überschrift 3" xfId="20" builtinId="18" customBuiltin="1"/>
    <cellStyle name="Überschrift 4" xfId="21" builtinId="19" customBuiltin="1"/>
    <cellStyle name="Verknüpfte Zelle" xfId="22" builtinId="24" customBuiltin="1"/>
    <cellStyle name="Warnender Text" xfId="23" builtinId="11" customBuiltin="1"/>
    <cellStyle name="Zelle überprüfen" xfId="24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3"/>
  <sheetViews>
    <sheetView tabSelected="1" topLeftCell="A4" zoomScaleNormal="100" workbookViewId="0">
      <selection activeCell="I13" sqref="I13"/>
    </sheetView>
  </sheetViews>
  <sheetFormatPr baseColWidth="10" defaultColWidth="11.53125" defaultRowHeight="14.25" x14ac:dyDescent="0.45"/>
  <cols>
    <col min="1" max="1" width="1.59765625" style="1" customWidth="1"/>
    <col min="2" max="2" width="44.796875" style="1" customWidth="1"/>
    <col min="3" max="3" width="11.59765625" style="33" customWidth="1"/>
    <col min="4" max="5" width="8.59765625" style="1" customWidth="1"/>
    <col min="6" max="6" width="10.59765625" style="1" customWidth="1"/>
    <col min="7" max="7" width="3.796875" style="1" customWidth="1"/>
    <col min="8" max="8" width="11.59765625" style="1" customWidth="1"/>
    <col min="9" max="9" width="15.59765625" style="1" customWidth="1"/>
    <col min="10" max="10" width="1.59765625" style="1" customWidth="1"/>
    <col min="11" max="16384" width="11.53125" style="1"/>
  </cols>
  <sheetData>
    <row r="1" spans="2:9" ht="4.05" customHeight="1" x14ac:dyDescent="0.45"/>
    <row r="2" spans="2:9" ht="18" x14ac:dyDescent="0.45">
      <c r="B2" s="69" t="s">
        <v>46</v>
      </c>
      <c r="C2" s="70" t="s">
        <v>32</v>
      </c>
      <c r="D2" s="71">
        <v>100</v>
      </c>
      <c r="E2" s="72" t="s">
        <v>53</v>
      </c>
      <c r="F2" s="72"/>
      <c r="G2" s="73"/>
      <c r="H2" s="73"/>
      <c r="I2" s="74"/>
    </row>
    <row r="3" spans="2:9" ht="13.5" customHeight="1" x14ac:dyDescent="0.45">
      <c r="B3" s="93" t="s">
        <v>51</v>
      </c>
      <c r="C3" s="2"/>
      <c r="D3" s="3"/>
      <c r="E3" s="3"/>
      <c r="F3" s="3"/>
    </row>
    <row r="4" spans="2:9" ht="18" x14ac:dyDescent="0.45">
      <c r="B4" s="94"/>
      <c r="C4" s="4" t="s">
        <v>44</v>
      </c>
      <c r="D4" s="5">
        <v>2024</v>
      </c>
      <c r="E4" s="3"/>
      <c r="F4" s="3"/>
    </row>
    <row r="5" spans="2:9" s="6" customFormat="1" ht="6" customHeight="1" x14ac:dyDescent="0.45">
      <c r="C5" s="7"/>
    </row>
    <row r="6" spans="2:9" x14ac:dyDescent="0.45">
      <c r="B6" s="8"/>
      <c r="C6" s="79" t="s">
        <v>13</v>
      </c>
      <c r="D6" s="80"/>
    </row>
    <row r="7" spans="2:9" ht="15.75" x14ac:dyDescent="0.45">
      <c r="B7" s="19" t="s">
        <v>31</v>
      </c>
      <c r="C7" s="10"/>
      <c r="D7" s="11"/>
    </row>
    <row r="8" spans="2:9" x14ac:dyDescent="0.45">
      <c r="B8" s="12" t="s">
        <v>0</v>
      </c>
      <c r="C8" s="13">
        <v>550000</v>
      </c>
      <c r="D8" s="14">
        <f>C8/$C$15</f>
        <v>0.5</v>
      </c>
    </row>
    <row r="9" spans="2:9" x14ac:dyDescent="0.45">
      <c r="B9" s="12" t="s">
        <v>1</v>
      </c>
      <c r="C9" s="13">
        <v>375000</v>
      </c>
      <c r="D9" s="14">
        <f t="shared" ref="D9:D15" si="0">C9/$C$15</f>
        <v>0.34090909090909088</v>
      </c>
    </row>
    <row r="10" spans="2:9" x14ac:dyDescent="0.45">
      <c r="B10" s="12" t="s">
        <v>40</v>
      </c>
      <c r="C10" s="13">
        <v>35000</v>
      </c>
      <c r="D10" s="14">
        <f t="shared" si="0"/>
        <v>3.1818181818181815E-2</v>
      </c>
    </row>
    <row r="11" spans="2:9" x14ac:dyDescent="0.45">
      <c r="B11" s="12" t="s">
        <v>18</v>
      </c>
      <c r="C11" s="13">
        <v>70000</v>
      </c>
      <c r="D11" s="14">
        <f t="shared" si="0"/>
        <v>6.363636363636363E-2</v>
      </c>
    </row>
    <row r="12" spans="2:9" x14ac:dyDescent="0.45">
      <c r="B12" s="12" t="s">
        <v>2</v>
      </c>
      <c r="C12" s="13">
        <v>54000</v>
      </c>
      <c r="D12" s="14">
        <f t="shared" si="0"/>
        <v>4.9090909090909088E-2</v>
      </c>
    </row>
    <row r="13" spans="2:9" x14ac:dyDescent="0.45">
      <c r="B13" s="12" t="s">
        <v>3</v>
      </c>
      <c r="C13" s="13">
        <v>1000</v>
      </c>
      <c r="D13" s="14">
        <f t="shared" si="0"/>
        <v>9.0909090909090909E-4</v>
      </c>
    </row>
    <row r="14" spans="2:9" x14ac:dyDescent="0.45">
      <c r="B14" s="12" t="s">
        <v>30</v>
      </c>
      <c r="C14" s="13">
        <v>15000</v>
      </c>
      <c r="D14" s="14">
        <f t="shared" si="0"/>
        <v>1.3636363636363636E-2</v>
      </c>
    </row>
    <row r="15" spans="2:9" x14ac:dyDescent="0.45">
      <c r="B15" s="9" t="s">
        <v>4</v>
      </c>
      <c r="C15" s="15">
        <f>SUM(C8:C14)</f>
        <v>1100000</v>
      </c>
      <c r="D15" s="16">
        <f t="shared" si="0"/>
        <v>1</v>
      </c>
    </row>
    <row r="16" spans="2:9" x14ac:dyDescent="0.45">
      <c r="B16" s="17"/>
      <c r="C16" s="18"/>
      <c r="D16" s="17"/>
    </row>
    <row r="17" spans="2:9" ht="15.75" x14ac:dyDescent="0.45">
      <c r="B17" s="19" t="s">
        <v>14</v>
      </c>
      <c r="C17" s="20"/>
      <c r="D17" s="21"/>
    </row>
    <row r="18" spans="2:9" x14ac:dyDescent="0.45">
      <c r="B18" s="22" t="s">
        <v>5</v>
      </c>
      <c r="C18" s="13">
        <v>-590000</v>
      </c>
      <c r="D18" s="23">
        <f>C18/$C$55</f>
        <v>0.5745167729684989</v>
      </c>
      <c r="E18" s="81">
        <f>F18/(F18+F22)</f>
        <v>0.7971851118808071</v>
      </c>
      <c r="F18" s="82">
        <f>C18+C19</f>
        <v>-725000</v>
      </c>
    </row>
    <row r="19" spans="2:9" x14ac:dyDescent="0.45">
      <c r="B19" s="22" t="s">
        <v>6</v>
      </c>
      <c r="C19" s="13">
        <v>-135000</v>
      </c>
      <c r="D19" s="23">
        <f>C19/$C$55</f>
        <v>0.13145722771313112</v>
      </c>
      <c r="E19" s="81"/>
      <c r="F19" s="83"/>
    </row>
    <row r="20" spans="2:9" ht="15.75" x14ac:dyDescent="0.45">
      <c r="B20" s="17"/>
      <c r="C20" s="18"/>
      <c r="D20" s="17"/>
      <c r="E20" s="6"/>
      <c r="F20" s="24"/>
      <c r="H20" s="34" t="s">
        <v>36</v>
      </c>
    </row>
    <row r="21" spans="2:9" ht="16.149999999999999" thickBot="1" x14ac:dyDescent="0.5">
      <c r="B21" s="53" t="s">
        <v>15</v>
      </c>
      <c r="C21" s="54"/>
      <c r="D21" s="55"/>
      <c r="E21" s="6"/>
      <c r="F21" s="24"/>
    </row>
    <row r="22" spans="2:9" ht="14.45" customHeight="1" thickTop="1" x14ac:dyDescent="0.45">
      <c r="B22" s="42" t="s">
        <v>41</v>
      </c>
      <c r="C22" s="43">
        <v>-18000</v>
      </c>
      <c r="D22" s="44">
        <f t="shared" ref="D22:D48" si="1">IF((C22/$C$55)&gt;0,C22/$C$55,"")</f>
        <v>1.7527630361750816E-2</v>
      </c>
      <c r="E22" s="84">
        <f>F22/(F18+F22)</f>
        <v>0.20281488811919293</v>
      </c>
      <c r="F22" s="82">
        <f>SUM(C22:C48)</f>
        <v>-184450</v>
      </c>
      <c r="H22" s="57" t="s">
        <v>47</v>
      </c>
      <c r="I22" s="58"/>
    </row>
    <row r="23" spans="2:9" ht="14.65" thickBot="1" x14ac:dyDescent="0.5">
      <c r="B23" s="47" t="s">
        <v>7</v>
      </c>
      <c r="C23" s="48">
        <v>-2000</v>
      </c>
      <c r="D23" s="49">
        <f t="shared" si="1"/>
        <v>1.9475144846389796E-3</v>
      </c>
      <c r="E23" s="84"/>
      <c r="F23" s="83"/>
      <c r="H23" s="64">
        <f>-C22-C23</f>
        <v>20000</v>
      </c>
      <c r="I23" s="59"/>
    </row>
    <row r="24" spans="2:9" ht="15" thickTop="1" thickBot="1" x14ac:dyDescent="0.5">
      <c r="B24" s="32"/>
      <c r="C24" s="40"/>
      <c r="D24" s="56"/>
      <c r="E24" s="81"/>
      <c r="F24" s="83"/>
      <c r="H24" s="95">
        <f>SUM(D22:D23)</f>
        <v>1.9475144846389795E-2</v>
      </c>
      <c r="I24" s="96"/>
    </row>
    <row r="25" spans="2:9" ht="13.8" customHeight="1" thickTop="1" x14ac:dyDescent="0.45">
      <c r="B25" s="22" t="s">
        <v>22</v>
      </c>
      <c r="C25" s="13">
        <v>-6000</v>
      </c>
      <c r="D25" s="25">
        <f t="shared" si="1"/>
        <v>5.8425434539169383E-3</v>
      </c>
      <c r="E25" s="81"/>
      <c r="F25" s="83"/>
    </row>
    <row r="26" spans="2:9" ht="13.8" customHeight="1" thickBot="1" x14ac:dyDescent="0.35">
      <c r="B26" s="37" t="s">
        <v>39</v>
      </c>
      <c r="C26" s="38"/>
      <c r="D26" s="39" t="str">
        <f t="shared" si="1"/>
        <v/>
      </c>
      <c r="E26" s="81"/>
      <c r="F26" s="83"/>
    </row>
    <row r="27" spans="2:9" ht="13.8" customHeight="1" thickTop="1" x14ac:dyDescent="0.45">
      <c r="B27" s="42" t="s">
        <v>8</v>
      </c>
      <c r="C27" s="43">
        <v>-14000</v>
      </c>
      <c r="D27" s="44">
        <f t="shared" si="1"/>
        <v>1.3632601392472856E-2</v>
      </c>
      <c r="E27" s="84"/>
      <c r="F27" s="83"/>
      <c r="H27" s="97" t="s">
        <v>48</v>
      </c>
      <c r="I27" s="98"/>
    </row>
    <row r="28" spans="2:9" ht="13.8" customHeight="1" x14ac:dyDescent="0.45">
      <c r="B28" s="45" t="s">
        <v>9</v>
      </c>
      <c r="C28" s="13">
        <v>-9000</v>
      </c>
      <c r="D28" s="46">
        <f t="shared" si="1"/>
        <v>8.7638151808754079E-3</v>
      </c>
      <c r="E28" s="84"/>
      <c r="F28" s="83"/>
      <c r="H28" s="99"/>
      <c r="I28" s="100"/>
    </row>
    <row r="29" spans="2:9" ht="13.8" customHeight="1" x14ac:dyDescent="0.45">
      <c r="B29" s="45" t="s">
        <v>16</v>
      </c>
      <c r="C29" s="13">
        <v>-24000</v>
      </c>
      <c r="D29" s="46">
        <f t="shared" si="1"/>
        <v>2.3370173815667753E-2</v>
      </c>
      <c r="E29" s="84"/>
      <c r="F29" s="83"/>
      <c r="H29" s="64">
        <f>-SUM(C27:C31)</f>
        <v>97000</v>
      </c>
      <c r="I29" s="59"/>
    </row>
    <row r="30" spans="2:9" ht="13.8" customHeight="1" thickBot="1" x14ac:dyDescent="0.5">
      <c r="B30" s="45" t="s">
        <v>17</v>
      </c>
      <c r="C30" s="13">
        <v>-50000</v>
      </c>
      <c r="D30" s="46">
        <f t="shared" si="1"/>
        <v>4.8687862115974485E-2</v>
      </c>
      <c r="E30" s="84"/>
      <c r="F30" s="83"/>
      <c r="H30" s="95">
        <f>SUM(D27:D31)</f>
        <v>9.4454452504990502E-2</v>
      </c>
      <c r="I30" s="96"/>
    </row>
    <row r="31" spans="2:9" ht="13.8" customHeight="1" thickTop="1" thickBot="1" x14ac:dyDescent="0.5">
      <c r="B31" s="47" t="s">
        <v>50</v>
      </c>
      <c r="C31" s="48"/>
      <c r="D31" s="49" t="str">
        <f t="shared" si="1"/>
        <v/>
      </c>
      <c r="E31" s="84"/>
      <c r="F31" s="83"/>
      <c r="H31" s="36"/>
      <c r="I31" s="36"/>
    </row>
    <row r="32" spans="2:9" ht="13.8" customHeight="1" thickTop="1" thickBot="1" x14ac:dyDescent="0.35">
      <c r="B32" s="50"/>
      <c r="C32" s="51"/>
      <c r="D32" s="52" t="str">
        <f t="shared" si="1"/>
        <v/>
      </c>
      <c r="E32" s="81"/>
      <c r="F32" s="83"/>
    </row>
    <row r="33" spans="2:9" ht="13.8" customHeight="1" thickTop="1" x14ac:dyDescent="0.45">
      <c r="B33" s="42" t="s">
        <v>10</v>
      </c>
      <c r="C33" s="43">
        <v>-9000</v>
      </c>
      <c r="D33" s="44">
        <f t="shared" si="1"/>
        <v>8.7638151808754079E-3</v>
      </c>
      <c r="E33" s="84"/>
      <c r="F33" s="83"/>
      <c r="H33" s="101" t="s">
        <v>42</v>
      </c>
      <c r="I33" s="102"/>
    </row>
    <row r="34" spans="2:9" ht="13.8" customHeight="1" x14ac:dyDescent="0.45">
      <c r="B34" s="45" t="s">
        <v>11</v>
      </c>
      <c r="C34" s="13">
        <v>-10000</v>
      </c>
      <c r="D34" s="46">
        <f t="shared" si="1"/>
        <v>9.7375724231948974E-3</v>
      </c>
      <c r="E34" s="84"/>
      <c r="F34" s="83"/>
      <c r="H34" s="103"/>
      <c r="I34" s="104"/>
    </row>
    <row r="35" spans="2:9" ht="13.8" customHeight="1" x14ac:dyDescent="0.45">
      <c r="B35" s="45" t="s">
        <v>38</v>
      </c>
      <c r="C35" s="13">
        <v>-5000</v>
      </c>
      <c r="D35" s="46">
        <f t="shared" si="1"/>
        <v>4.8687862115974487E-3</v>
      </c>
      <c r="E35" s="84"/>
      <c r="F35" s="83"/>
      <c r="H35" s="64">
        <f>-C50</f>
        <v>100000</v>
      </c>
      <c r="I35" s="59"/>
    </row>
    <row r="36" spans="2:9" ht="13.8" customHeight="1" thickBot="1" x14ac:dyDescent="0.5">
      <c r="B36" s="45" t="s">
        <v>12</v>
      </c>
      <c r="C36" s="13">
        <v>-250</v>
      </c>
      <c r="D36" s="46">
        <f t="shared" si="1"/>
        <v>2.4343931057987245E-4</v>
      </c>
      <c r="E36" s="84"/>
      <c r="F36" s="83"/>
      <c r="H36" s="95">
        <f>D50</f>
        <v>9.7375724231948971E-2</v>
      </c>
      <c r="I36" s="96"/>
    </row>
    <row r="37" spans="2:9" ht="13.8" customHeight="1" thickTop="1" thickBot="1" x14ac:dyDescent="0.5">
      <c r="B37" s="45" t="s">
        <v>23</v>
      </c>
      <c r="C37" s="13">
        <v>-2000</v>
      </c>
      <c r="D37" s="46">
        <f t="shared" si="1"/>
        <v>1.9475144846389796E-3</v>
      </c>
      <c r="E37" s="84"/>
      <c r="F37" s="83"/>
    </row>
    <row r="38" spans="2:9" ht="13.8" customHeight="1" thickTop="1" x14ac:dyDescent="0.45">
      <c r="B38" s="45" t="s">
        <v>24</v>
      </c>
      <c r="C38" s="13">
        <v>-1200</v>
      </c>
      <c r="D38" s="46">
        <f t="shared" si="1"/>
        <v>1.1685086907833877E-3</v>
      </c>
      <c r="E38" s="84"/>
      <c r="F38" s="83"/>
      <c r="H38" s="97" t="s">
        <v>52</v>
      </c>
      <c r="I38" s="98"/>
    </row>
    <row r="39" spans="2:9" ht="13.8" customHeight="1" x14ac:dyDescent="0.45">
      <c r="B39" s="45" t="s">
        <v>25</v>
      </c>
      <c r="C39" s="13">
        <v>-3000</v>
      </c>
      <c r="D39" s="46">
        <f t="shared" si="1"/>
        <v>2.9212717269584691E-3</v>
      </c>
      <c r="E39" s="84"/>
      <c r="F39" s="83"/>
      <c r="H39" s="99"/>
      <c r="I39" s="100"/>
    </row>
    <row r="40" spans="2:9" ht="13.8" customHeight="1" x14ac:dyDescent="0.45">
      <c r="B40" s="45" t="s">
        <v>26</v>
      </c>
      <c r="C40" s="13">
        <v>-12000</v>
      </c>
      <c r="D40" s="46">
        <f t="shared" si="1"/>
        <v>1.1685086907833877E-2</v>
      </c>
      <c r="E40" s="84"/>
      <c r="F40" s="83"/>
      <c r="H40" s="99"/>
      <c r="I40" s="100"/>
    </row>
    <row r="41" spans="2:9" ht="13.8" customHeight="1" x14ac:dyDescent="0.45">
      <c r="B41" s="45"/>
      <c r="C41" s="13"/>
      <c r="D41" s="46" t="str">
        <f t="shared" si="1"/>
        <v/>
      </c>
      <c r="E41" s="84"/>
      <c r="F41" s="83"/>
      <c r="H41" s="99"/>
      <c r="I41" s="100"/>
    </row>
    <row r="42" spans="2:9" ht="13.8" customHeight="1" x14ac:dyDescent="0.45">
      <c r="B42" s="45"/>
      <c r="C42" s="13"/>
      <c r="D42" s="46" t="str">
        <f t="shared" si="1"/>
        <v/>
      </c>
      <c r="E42" s="84"/>
      <c r="F42" s="83"/>
      <c r="H42" s="64">
        <f>-F22</f>
        <v>184450</v>
      </c>
      <c r="I42" s="59"/>
    </row>
    <row r="43" spans="2:9" ht="13.8" customHeight="1" thickBot="1" x14ac:dyDescent="0.5">
      <c r="B43" s="45"/>
      <c r="C43" s="13"/>
      <c r="D43" s="46" t="str">
        <f t="shared" si="1"/>
        <v/>
      </c>
      <c r="E43" s="84"/>
      <c r="F43" s="83"/>
      <c r="H43" s="95">
        <f>E22</f>
        <v>0.20281488811919293</v>
      </c>
      <c r="I43" s="96"/>
    </row>
    <row r="44" spans="2:9" ht="13.8" customHeight="1" thickTop="1" thickBot="1" x14ac:dyDescent="0.5">
      <c r="B44" s="45"/>
      <c r="C44" s="13"/>
      <c r="D44" s="46" t="str">
        <f t="shared" si="1"/>
        <v/>
      </c>
      <c r="E44" s="84"/>
      <c r="F44" s="83"/>
    </row>
    <row r="45" spans="2:9" ht="13.8" customHeight="1" thickTop="1" x14ac:dyDescent="0.45">
      <c r="B45" s="45"/>
      <c r="C45" s="13"/>
      <c r="D45" s="46" t="str">
        <f t="shared" si="1"/>
        <v/>
      </c>
      <c r="E45" s="84"/>
      <c r="F45" s="83"/>
      <c r="H45" s="60" t="s">
        <v>49</v>
      </c>
      <c r="I45" s="58"/>
    </row>
    <row r="46" spans="2:9" ht="13.8" customHeight="1" x14ac:dyDescent="0.45">
      <c r="B46" s="45"/>
      <c r="C46" s="13"/>
      <c r="D46" s="46" t="str">
        <f t="shared" si="1"/>
        <v/>
      </c>
      <c r="E46" s="84"/>
      <c r="F46" s="83"/>
      <c r="H46" s="65">
        <f>-F22/D2</f>
        <v>1844.5</v>
      </c>
      <c r="I46" s="66" t="s">
        <v>43</v>
      </c>
    </row>
    <row r="47" spans="2:9" ht="13.8" customHeight="1" thickBot="1" x14ac:dyDescent="0.5">
      <c r="B47" s="45"/>
      <c r="C47" s="13"/>
      <c r="D47" s="46" t="str">
        <f t="shared" si="1"/>
        <v/>
      </c>
      <c r="E47" s="84"/>
      <c r="F47" s="83"/>
      <c r="H47" s="67">
        <f>H46/12</f>
        <v>153.70833333333334</v>
      </c>
      <c r="I47" s="68" t="s">
        <v>45</v>
      </c>
    </row>
    <row r="48" spans="2:9" ht="13.8" customHeight="1" thickTop="1" thickBot="1" x14ac:dyDescent="0.5">
      <c r="B48" s="47" t="s">
        <v>37</v>
      </c>
      <c r="C48" s="48">
        <v>-19000</v>
      </c>
      <c r="D48" s="49">
        <f t="shared" si="1"/>
        <v>1.8501387604070305E-2</v>
      </c>
      <c r="E48" s="85"/>
      <c r="F48" s="86"/>
    </row>
    <row r="49" spans="2:6" ht="15" thickTop="1" thickBot="1" x14ac:dyDescent="0.5">
      <c r="B49" s="61"/>
      <c r="C49" s="62"/>
      <c r="D49" s="63"/>
      <c r="E49" s="91" t="s">
        <v>34</v>
      </c>
      <c r="F49" s="92"/>
    </row>
    <row r="50" spans="2:6" ht="14.65" thickTop="1" x14ac:dyDescent="0.45">
      <c r="B50" s="42" t="s">
        <v>19</v>
      </c>
      <c r="C50" s="87">
        <v>-100000</v>
      </c>
      <c r="D50" s="89">
        <f>C50/$C$55</f>
        <v>9.7375724231948971E-2</v>
      </c>
    </row>
    <row r="51" spans="2:6" ht="14.65" thickBot="1" x14ac:dyDescent="0.5">
      <c r="B51" s="47" t="s">
        <v>20</v>
      </c>
      <c r="C51" s="88"/>
      <c r="D51" s="90"/>
    </row>
    <row r="52" spans="2:6" ht="6" customHeight="1" thickTop="1" x14ac:dyDescent="0.45">
      <c r="B52" s="32"/>
      <c r="C52" s="40"/>
      <c r="D52" s="41"/>
    </row>
    <row r="53" spans="2:6" x14ac:dyDescent="0.45">
      <c r="B53" s="22" t="s">
        <v>21</v>
      </c>
      <c r="C53" s="13">
        <v>-17500</v>
      </c>
      <c r="D53" s="27">
        <f>C53/$C$55</f>
        <v>1.7040751740591071E-2</v>
      </c>
    </row>
    <row r="54" spans="2:6" ht="6" customHeight="1" x14ac:dyDescent="0.45">
      <c r="B54" s="17"/>
      <c r="C54" s="18"/>
      <c r="D54" s="28"/>
    </row>
    <row r="55" spans="2:6" x14ac:dyDescent="0.45">
      <c r="B55" s="9" t="s">
        <v>27</v>
      </c>
      <c r="C55" s="15">
        <f>SUM(C18:C54)</f>
        <v>-1026950</v>
      </c>
      <c r="D55" s="26">
        <f>C55/$C$55</f>
        <v>1</v>
      </c>
    </row>
    <row r="56" spans="2:6" ht="6" customHeight="1" x14ac:dyDescent="0.45">
      <c r="B56" s="17"/>
      <c r="C56" s="18"/>
      <c r="D56" s="28"/>
    </row>
    <row r="57" spans="2:6" x14ac:dyDescent="0.45">
      <c r="B57" s="9" t="s">
        <v>35</v>
      </c>
      <c r="C57" s="29">
        <f>SUM(C8:C13)+SUM(C18:C51)</f>
        <v>75550</v>
      </c>
      <c r="D57" s="35">
        <f>-C57/$C$55</f>
        <v>7.3567359657237444E-2</v>
      </c>
    </row>
    <row r="58" spans="2:6" ht="6" customHeight="1" x14ac:dyDescent="0.45">
      <c r="B58" s="17"/>
      <c r="C58" s="18"/>
      <c r="D58" s="28"/>
    </row>
    <row r="59" spans="2:6" x14ac:dyDescent="0.45">
      <c r="B59" s="9" t="s">
        <v>33</v>
      </c>
      <c r="C59" s="15">
        <f>C14+C53</f>
        <v>-2500</v>
      </c>
      <c r="D59" s="30">
        <f>-C59/$C$55</f>
        <v>-2.4343931057987244E-3</v>
      </c>
    </row>
    <row r="60" spans="2:6" ht="6" customHeight="1" x14ac:dyDescent="0.45">
      <c r="B60" s="17"/>
      <c r="C60" s="18"/>
      <c r="D60" s="17"/>
    </row>
    <row r="61" spans="2:6" x14ac:dyDescent="0.45">
      <c r="B61" s="31" t="s">
        <v>28</v>
      </c>
      <c r="C61" s="75">
        <f>C15+C55</f>
        <v>73050</v>
      </c>
      <c r="D61" s="77" t="str">
        <f>IF(C61&gt;0,"= Gewinn","= Verlust")</f>
        <v>= Gewinn</v>
      </c>
    </row>
    <row r="62" spans="2:6" x14ac:dyDescent="0.45">
      <c r="B62" s="32" t="s">
        <v>29</v>
      </c>
      <c r="C62" s="76"/>
      <c r="D62" s="78"/>
    </row>
    <row r="63" spans="2:6" ht="4.05" customHeight="1" x14ac:dyDescent="0.45"/>
  </sheetData>
  <sheetProtection sheet="1"/>
  <mergeCells count="18">
    <mergeCell ref="B3:B4"/>
    <mergeCell ref="H43:I43"/>
    <mergeCell ref="H38:I41"/>
    <mergeCell ref="H27:I28"/>
    <mergeCell ref="H30:I30"/>
    <mergeCell ref="H24:I24"/>
    <mergeCell ref="H33:I34"/>
    <mergeCell ref="H36:I36"/>
    <mergeCell ref="C61:C62"/>
    <mergeCell ref="D61:D62"/>
    <mergeCell ref="C6:D6"/>
    <mergeCell ref="E18:E19"/>
    <mergeCell ref="F18:F19"/>
    <mergeCell ref="E22:E48"/>
    <mergeCell ref="F22:F48"/>
    <mergeCell ref="C50:C51"/>
    <mergeCell ref="D50:D51"/>
    <mergeCell ref="E49:F49"/>
  </mergeCells>
  <pageMargins left="0.70866141732283472" right="0.70866141732283472" top="1.1811023622047245" bottom="0.78740157480314965" header="0.39370078740157483" footer="0.31496062992125984"/>
  <pageSetup paperSize="9" scale="75" orientation="portrait" r:id="rId1"/>
  <headerFooter>
    <oddHeader>&amp;L&amp;"Arial,Fett"Auswertungen und Kennzahlen
&amp;"Arial,Standard"zu den Sachkosten eines
ambulanten Pflegedienstes&amp;C&amp;"Arial,Standard"&amp;8© 2013 - 2025 Thomas Sießegger
Ottenser Hauptstraße 14
22765 Hamburg
mail: sachkosten@siessegger.de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Sachkosten-Analyse</vt:lpstr>
      <vt:lpstr>'Sachkosten-Analyse'!Druckbereich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Sachkosten-Analyse</dc:title>
  <dc:creator>Thomas Sießegger</dc:creator>
  <cp:lastModifiedBy>Thomas Sießegger</cp:lastModifiedBy>
  <cp:lastPrinted>2021-09-07T19:47:32Z</cp:lastPrinted>
  <dcterms:created xsi:type="dcterms:W3CDTF">2013-01-22T18:39:22Z</dcterms:created>
  <dcterms:modified xsi:type="dcterms:W3CDTF">2025-03-16T13:01:17Z</dcterms:modified>
</cp:coreProperties>
</file>